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итина д. 91" sheetId="1" r:id="rId1"/>
  </sheets>
  <externalReferences>
    <externalReference r:id="rId2"/>
  </externalReferences>
  <definedNames>
    <definedName name="АДРЕС" localSheetId="0">'ул Никитина д. 91'!$B$3</definedName>
    <definedName name="АДРЕС">#REF!</definedName>
    <definedName name="АДРЕС2">#REF!</definedName>
    <definedName name="ВХДОЛГ" localSheetId="0">'ул Никитина д. 91'!$G$9</definedName>
    <definedName name="ВХДОЛГ">#REF!</definedName>
    <definedName name="ВХСАЛЬДО" localSheetId="0">'ул Никитина д. 91'!$D$9</definedName>
    <definedName name="ВХСАЛЬДО">#REF!</definedName>
    <definedName name="ВХСАЛЬДО3МЕС">#REF!</definedName>
    <definedName name="ДОГОВОР" localSheetId="0">'ул Никитина д. 91'!$B$4</definedName>
    <definedName name="ДОГОВОР">#REF!</definedName>
    <definedName name="ДОЛГ" localSheetId="0">'ул Никитина д. 91'!$A$9</definedName>
    <definedName name="ДОЛГ">#REF!</definedName>
    <definedName name="ЗАТРАЧЕНОК" localSheetId="0">'ул Никитина д. 91'!$D$41</definedName>
    <definedName name="ЗАТРАЧЕНОК">#REF!</definedName>
    <definedName name="ЗАТРАЧЕНОТ" localSheetId="0">'ул Никитина д. 91'!$D$40</definedName>
    <definedName name="ЗАТРАЧЕНОТ">#REF!</definedName>
    <definedName name="ЗАТРЕМ" localSheetId="0">'ул Никитина д. 91'!$D$56</definedName>
    <definedName name="ЗАТРЕМ">#REF!</definedName>
    <definedName name="ИСХДОЛГ" localSheetId="0">'ул Никитина д. 91'!$G$46</definedName>
    <definedName name="ИСХДОЛГ">#REF!</definedName>
    <definedName name="ИСХСАЛЬДО" localSheetId="0">'ул Никитина д. 91'!$D$46</definedName>
    <definedName name="ИСХСАЛЬДО">#REF!</definedName>
    <definedName name="ИСХСАЛЬДО3МЕС">#REF!</definedName>
    <definedName name="КАП" localSheetId="0">'ул Никитина д. 91'!$C$41</definedName>
    <definedName name="КАП">#REF!</definedName>
    <definedName name="КАПРЕМ">#REF!</definedName>
    <definedName name="КПЕРЕЧИСК" localSheetId="0">'ул Никитина д. 91'!$G$41</definedName>
    <definedName name="КПЕРЕЧИСК">#REF!</definedName>
    <definedName name="КПЕРЕЧИСТ" localSheetId="0">'ул Никитина д. 91'!$G$40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Никитина д. 91'!$D$54</definedName>
    <definedName name="НАЧРЕМ">#REF!</definedName>
    <definedName name="НЕЖНАЧРЕМ" localSheetId="0">'ул Никитина д. 91'!$D$55</definedName>
    <definedName name="НЕЖНАЧРЕМ">#REF!</definedName>
    <definedName name="ОПАЛЧЕНОТ" localSheetId="0">'ул Никитина д. 91'!$E$40</definedName>
    <definedName name="ОПАЛЧЕНОТ">#REF!</definedName>
    <definedName name="ОПЛАЧЕНОК" localSheetId="0">'ул Никитина д. 91'!$E$41</definedName>
    <definedName name="ОПЛАЧЕНОК">#REF!</definedName>
    <definedName name="ОСВОЕНО">#REF!</definedName>
    <definedName name="ОСТ" localSheetId="0">'ул Никитина д. 91'!$A$46</definedName>
    <definedName name="ОСТ">#REF!</definedName>
    <definedName name="ПЛОЩАДЬ" localSheetId="0">'ул Никитина д. 91'!$B$5</definedName>
    <definedName name="ПЛОЩАДЬ">#REF!</definedName>
    <definedName name="ПЛОЩАДЬДОМА">#REF!</definedName>
    <definedName name="РАЗМЕРПЛАТЫ" localSheetId="0">'ул Никитина д. 91'!$C$11</definedName>
    <definedName name="РАЗМЕРПЛАТЫ">#REF!</definedName>
    <definedName name="СНРЕМ" localSheetId="0">'ул Никитина д. 91'!#REF!</definedName>
    <definedName name="СНРЕМ">#REF!</definedName>
    <definedName name="ТАРОТОП" localSheetId="0">'ул Никитина д. 91'!$C$16</definedName>
    <definedName name="ТАРОТОП">#REF!</definedName>
    <definedName name="ТАРХВС" localSheetId="0">'ул Никитина д. 91'!$C$17</definedName>
    <definedName name="ТАРХВС">#REF!</definedName>
    <definedName name="ТБО" localSheetId="0">'ул Никитина д. 91'!$C$13</definedName>
    <definedName name="ТБО">#REF!</definedName>
    <definedName name="ТБОНАЧ" localSheetId="0">'ул Никитина д. 91'!$D$13</definedName>
    <definedName name="ТБОНАЧ">#REF!</definedName>
    <definedName name="ТБОНЕД" localSheetId="0">'ул Никитина д. 91'!$F$13</definedName>
    <definedName name="ТБОНЕД">#REF!</definedName>
    <definedName name="ТБООПЛ" localSheetId="0">'ул Никитина д. 91'!$E$13</definedName>
    <definedName name="ТБООПЛ">#REF!</definedName>
    <definedName name="ТБОПОСТ" localSheetId="0">'ул Никитина д. 91'!$G$13</definedName>
    <definedName name="ТБОПОСТ">#REF!</definedName>
    <definedName name="ТЕК" localSheetId="0">'ул Никитина д. 91'!$C$40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<sst xmlns="http://schemas.openxmlformats.org/spreadsheetml/2006/main" count="66" uniqueCount="62">
  <si>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</si>
  <si>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</si>
  <si>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Никитина д. 91</t>
  </si>
  <si>
    <t>Договор управления №:</t>
  </si>
  <si>
    <t xml:space="preserve">№ 146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</si>
  <si>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</si>
  <si>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</si>
  <si>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</si>
  <si>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</si>
  <si>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</si>
  <si>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</si>
  <si>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</si>
  <si>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</si>
  <si>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</si>
  <si>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</si>
  <si>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</si>
  <si>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</si>
  <si>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</si>
  <si>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</si>
  <si>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</si>
  <si>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</si>
  <si>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</si>
  <si>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</si>
  <si>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</si>
  <si>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</si>
  <si>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</si>
  <si>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</si>
  <si>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</si>
  <si>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</si>
  <si>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</si>
  <si>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</si>
  <si>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</si>
  <si>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</si>
  <si>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</si>
  <si>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</si>
  <si>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</si>
  <si>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</si>
  <si>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Виды работ</t>
  </si>
  <si>
    <t>Стоимость работ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</si>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</sst>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CS712"/>
  <sheetViews>
    <sheetView tabSelected="1" topLeftCell="A45" workbookViewId="0">
      <selection activeCell="A58" sqref="A58:IV5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1766.3999999999992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242702.41999999981</v>
      </c>
      <c r="E9" s="10" t="s">
        <v>8</v>
      </c>
      <c r="F9" s="11"/>
      <c r="G9" s="9">
        <v>52570.430000000037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187174.02999999991</v>
      </c>
      <c r="E13" s="24">
        <v>175648.9299999997</v>
      </c>
      <c r="F13" s="25">
        <f>ТБОНАЧ-ТБООПЛ</f>
        <v>11525.10000000021</v>
      </c>
      <c r="G13" s="26">
        <f>ТБООПЛ</f>
        <v>175648.9299999997</v>
      </c>
    </row>
    <row r="14" spans="1:7" ht="13.5" thickBot="1" x14ac:dyDescent="0.25">
      <c r="A14" s="27"/>
      <c r="B14" s="28" t="s">
        <v>17</v>
      </c>
      <c r="C14" s="29"/>
      <c r="D14" s="30">
        <f>D13</f>
        <v>187174.02999999991</v>
      </c>
      <c r="E14" s="30">
        <f>E13</f>
        <v>175648.9299999997</v>
      </c>
      <c r="F14" s="30">
        <f>F13</f>
        <v>11525.10000000021</v>
      </c>
      <c r="G14" s="30">
        <f>SUM(ТБОПОСТ)</f>
        <v>175648.9299999997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619811.95000000019</v>
      </c>
      <c r="E16" s="24">
        <v>605094.80999999982</v>
      </c>
      <c r="F16" s="25">
        <f t="shared" ref="F16:F25" si="0">D16-E16</f>
        <v>14717.140000000363</v>
      </c>
      <c r="G16" s="26">
        <f t="shared" ref="G16:G25" si="1">E16</f>
        <v>605094.80999999982</v>
      </c>
    </row>
    <row r="17" spans="1:7" x14ac:dyDescent="0.2">
      <c r="A17" s="34"/>
      <c r="B17" s="35" t="s">
        <v>20</v>
      </c>
      <c r="C17" s="23">
        <v>25.95</v>
      </c>
      <c r="D17" s="24">
        <v>129981.51000000007</v>
      </c>
      <c r="E17" s="24">
        <v>116244.76000000007</v>
      </c>
      <c r="F17" s="25">
        <f t="shared" si="0"/>
        <v>13736.75</v>
      </c>
      <c r="G17" s="26">
        <f t="shared" si="1"/>
        <v>116244.76000000007</v>
      </c>
    </row>
    <row r="18" spans="1:7" x14ac:dyDescent="0.2">
      <c r="A18" s="34"/>
      <c r="B18" s="35" t="s">
        <v>21</v>
      </c>
      <c r="C18" s="23">
        <v>17.79</v>
      </c>
      <c r="D18" s="24">
        <v>89220.24</v>
      </c>
      <c r="E18" s="24">
        <v>79697.179999999993</v>
      </c>
      <c r="F18" s="25">
        <f t="shared" si="0"/>
        <v>9523.0600000000122</v>
      </c>
      <c r="G18" s="26">
        <f t="shared" si="1"/>
        <v>79697.179999999993</v>
      </c>
    </row>
    <row r="19" spans="1:7" x14ac:dyDescent="0.2">
      <c r="A19" s="34"/>
      <c r="B19" s="35" t="s">
        <v>22</v>
      </c>
      <c r="C19" s="23">
        <v>4.2300000000000004</v>
      </c>
      <c r="D19" s="24">
        <v>100267.63</v>
      </c>
      <c r="E19" s="24">
        <v>124806.89000000001</v>
      </c>
      <c r="F19" s="25">
        <f t="shared" si="0"/>
        <v>-24539.260000000009</v>
      </c>
      <c r="G19" s="26">
        <f t="shared" si="1"/>
        <v>124806.89000000001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939281.33000000019</v>
      </c>
      <c r="E26" s="30">
        <f>SUM(E16:E25)</f>
        <v>925843.63999999978</v>
      </c>
      <c r="F26" s="30">
        <f>SUM(F16:F25)</f>
        <v>13437.690000000366</v>
      </c>
      <c r="G26" s="30">
        <f>SUM(G16:G25)</f>
        <v>925843.63999999978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71751.150000000009</v>
      </c>
      <c r="E28" s="24">
        <v>64789.69</v>
      </c>
      <c r="F28" s="25">
        <f>D28-E28</f>
        <v>6961.4600000000064</v>
      </c>
      <c r="G28" s="26">
        <f t="shared" ref="G28:G37" si="2">E28</f>
        <v>64789.69</v>
      </c>
    </row>
    <row r="29" spans="1:7" x14ac:dyDescent="0.2">
      <c r="A29" s="34"/>
      <c r="B29" s="35" t="s">
        <v>25</v>
      </c>
      <c r="C29" s="23">
        <v>0</v>
      </c>
      <c r="D29" s="24">
        <v>15560</v>
      </c>
      <c r="E29" s="24">
        <v>15117.319999999998</v>
      </c>
      <c r="F29" s="25">
        <f>D29-E29</f>
        <v>442.68000000000211</v>
      </c>
      <c r="G29" s="26">
        <f t="shared" si="2"/>
        <v>15117.319999999998</v>
      </c>
    </row>
    <row r="30" spans="1:7" x14ac:dyDescent="0.2">
      <c r="A30" s="34"/>
      <c r="B30" s="35" t="s">
        <v>26</v>
      </c>
      <c r="C30" s="23">
        <v>7.14</v>
      </c>
      <c r="D30" s="24">
        <v>3795.6000000000008</v>
      </c>
      <c r="E30" s="24">
        <v>3742.5400000000009</v>
      </c>
      <c r="F30" s="25">
        <f t="shared" ref="F30:F37" si="3">D30-E30</f>
        <v>53.059999999999945</v>
      </c>
      <c r="G30" s="26">
        <f t="shared" si="2"/>
        <v>3742.5400000000009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91106.750000000015</v>
      </c>
      <c r="E38" s="30">
        <f>SUM(E28:E37)</f>
        <v>83649.549999999988</v>
      </c>
      <c r="F38" s="30">
        <f>SUM(F28:F37)</f>
        <v>7457.200000000008</v>
      </c>
      <c r="G38" s="30">
        <f>SUM(G28:G37)</f>
        <v>83649.549999999988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35523.959999999992</v>
      </c>
      <c r="E40" s="24">
        <v>33657.400000000009</v>
      </c>
      <c r="F40" s="25">
        <f>ЗАТРАЧЕНОТ-ОПАЛЧЕНОТ</f>
        <v>1866.5599999999831</v>
      </c>
      <c r="G40" s="45">
        <v>0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35523.959999999992</v>
      </c>
      <c r="E42" s="30">
        <f>E41+E40</f>
        <v>33657.400000000009</v>
      </c>
      <c r="F42" s="30">
        <f>F41+F40</f>
        <v>1866.5599999999831</v>
      </c>
      <c r="G42" s="30">
        <f>КПЕРЕЧИСТ+КПЕРЕЧИСК</f>
        <v>0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1253086.0700000003</v>
      </c>
      <c r="E44" s="30">
        <f>E42+E38+E26+E14</f>
        <v>1218799.5199999996</v>
      </c>
      <c r="F44" s="30">
        <f>F42+F38+F26+F14</f>
        <v>34286.55000000057</v>
      </c>
      <c r="G44" s="30">
        <f>G42+G38+G26+G14</f>
        <v>1185142.1199999994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276988.97000000032</v>
      </c>
      <c r="E46" s="10" t="s">
        <v>8</v>
      </c>
      <c r="F46" s="11"/>
      <c r="G46" s="9">
        <v>96594.329999999929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33657.39999999998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C56" s="59"/>
      <c r="D56" s="60">
        <v>0</v>
      </c>
      <c r="E56" s="60"/>
      <c r="F56" s="59"/>
      <c r="G56" s="59"/>
    </row>
    <row r="57" spans="1:7" x14ac:dyDescent="0.2">
      <c r="A57" s="61" t="s">
        <v>37</v>
      </c>
      <c r="B57" s="61"/>
      <c r="C57" s="61"/>
      <c r="D57" s="61"/>
      <c r="E57" s="61"/>
      <c r="F57" s="61" t="s">
        <v>38</v>
      </c>
      <c r="G57" s="61"/>
    </row>
    <row r="58" spans="1:7" s="62" customFormat="1" x14ac:dyDescent="0.2"/>
    <row r="59" spans="1:7" s="62" customFormat="1" x14ac:dyDescent="0.2">
      <c r="A59" s="63" t="s">
        <v>39</v>
      </c>
    </row>
    <row r="60" spans="1:7" s="62" customFormat="1" x14ac:dyDescent="0.2"/>
    <row r="61" spans="1:7" s="62" customFormat="1" x14ac:dyDescent="0.2">
      <c r="A61" s="64" t="s">
        <v>40</v>
      </c>
      <c r="B61" s="64"/>
      <c r="D61" s="65">
        <v>11100</v>
      </c>
      <c r="E61" s="66"/>
    </row>
    <row r="62" spans="1:7" s="62" customFormat="1" x14ac:dyDescent="0.2">
      <c r="A62" s="64" t="s">
        <v>41</v>
      </c>
      <c r="B62" s="64"/>
      <c r="D62" s="67">
        <v>0</v>
      </c>
      <c r="E62" s="68"/>
    </row>
    <row r="63" spans="1:7" s="62" customFormat="1" x14ac:dyDescent="0.2">
      <c r="A63" s="64" t="s">
        <v>42</v>
      </c>
      <c r="B63" s="64"/>
      <c r="D63" s="67">
        <v>6000</v>
      </c>
      <c r="E63" s="68"/>
    </row>
    <row r="64" spans="1:7" s="62" customFormat="1" x14ac:dyDescent="0.2">
      <c r="A64" s="64" t="s">
        <v>43</v>
      </c>
      <c r="B64" s="64"/>
      <c r="D64" s="67">
        <v>160807.61000000002</v>
      </c>
      <c r="E64" s="68"/>
    </row>
    <row r="65" spans="1:97" s="62" customFormat="1" x14ac:dyDescent="0.2">
      <c r="A65" s="64" t="s">
        <v>44</v>
      </c>
      <c r="B65" s="64"/>
      <c r="D65" s="69">
        <v>0</v>
      </c>
      <c r="E65" s="70"/>
    </row>
    <row r="66" spans="1:97" s="62" customFormat="1" x14ac:dyDescent="0.2">
      <c r="A66" s="71" t="s">
        <v>37</v>
      </c>
      <c r="B66" s="71"/>
      <c r="C66" s="71"/>
      <c r="D66" s="71"/>
      <c r="E66" s="71"/>
      <c r="F66" s="71" t="s">
        <v>45</v>
      </c>
      <c r="G66" s="71"/>
    </row>
    <row r="67" spans="1:97" s="62" customFormat="1" x14ac:dyDescent="0.2">
      <c r="A67" s="72" t="s">
        <v>46</v>
      </c>
      <c r="B67" s="72"/>
      <c r="D67" s="73">
        <v>17100</v>
      </c>
      <c r="E67" s="74"/>
    </row>
    <row r="68" spans="1:97" s="62" customFormat="1" x14ac:dyDescent="0.2"/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>
      <c r="A72" s="75" t="s">
        <v>47</v>
      </c>
      <c r="B72" s="75"/>
      <c r="C72" s="75"/>
      <c r="D72" s="75"/>
      <c r="E72" s="75"/>
      <c r="F72" s="75"/>
      <c r="G72" s="75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2" customFormat="1" x14ac:dyDescent="0.2">
      <c r="A73" s="75" t="s">
        <v>48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49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6"/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50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51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52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6"/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53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54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55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6"/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56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57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ht="15" x14ac:dyDescent="0.25">
      <c r="A88" s="77" t="s">
        <v>58</v>
      </c>
      <c r="B88" s="77"/>
      <c r="C88" s="77"/>
      <c r="D88" s="77"/>
      <c r="E88" s="77"/>
      <c r="F88" s="78" t="s">
        <v>59</v>
      </c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/>
      <c r="B89" s="77"/>
      <c r="C89" s="77"/>
      <c r="D89" s="77"/>
      <c r="E89" s="77"/>
      <c r="F89" s="79"/>
      <c r="G89" s="7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60</v>
      </c>
      <c r="B91" s="77"/>
      <c r="C91" s="77"/>
      <c r="D91" s="77"/>
      <c r="E91" s="77"/>
      <c r="F91" s="78" t="s">
        <v>61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/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Никитина д. 91</vt:lpstr>
      <vt:lpstr>'ул Никитина д. 91'!АДРЕС</vt:lpstr>
      <vt:lpstr>'ул Никитина д. 91'!ВХДОЛГ</vt:lpstr>
      <vt:lpstr>'ул Никитина д. 91'!ВХСАЛЬДО</vt:lpstr>
      <vt:lpstr>'ул Никитина д. 91'!ДОГОВОР</vt:lpstr>
      <vt:lpstr>'ул Никитина д. 91'!ДОЛГ</vt:lpstr>
      <vt:lpstr>'ул Никитина д. 91'!ЗАТРАЧЕНОК</vt:lpstr>
      <vt:lpstr>'ул Никитина д. 91'!ЗАТРАЧЕНОТ</vt:lpstr>
      <vt:lpstr>'ул Никитина д. 91'!ЗАТРЕМ</vt:lpstr>
      <vt:lpstr>'ул Никитина д. 91'!ИСХДОЛГ</vt:lpstr>
      <vt:lpstr>'ул Никитина д. 91'!ИСХСАЛЬДО</vt:lpstr>
      <vt:lpstr>'ул Никитина д. 91'!КАП</vt:lpstr>
      <vt:lpstr>'ул Никитина д. 91'!КПЕРЕЧИСК</vt:lpstr>
      <vt:lpstr>'ул Никитина д. 91'!КПЕРЕЧИСТ</vt:lpstr>
      <vt:lpstr>'ул Никитина д. 91'!НАЧРЕМ</vt:lpstr>
      <vt:lpstr>'ул Никитина д. 91'!НЕЖНАЧРЕМ</vt:lpstr>
      <vt:lpstr>'ул Никитина д. 91'!ОПАЛЧЕНОТ</vt:lpstr>
      <vt:lpstr>'ул Никитина д. 91'!ОПЛАЧЕНОК</vt:lpstr>
      <vt:lpstr>'ул Никитина д. 91'!ОСТ</vt:lpstr>
      <vt:lpstr>'ул Никитина д. 91'!ПЛОЩАДЬ</vt:lpstr>
      <vt:lpstr>'ул Никитина д. 91'!РАЗМЕРПЛАТЫ</vt:lpstr>
      <vt:lpstr>'ул Никитина д. 91'!ТАРОТОП</vt:lpstr>
      <vt:lpstr>'ул Никитина д. 91'!ТАРХВС</vt:lpstr>
      <vt:lpstr>'ул Никитина д. 91'!ТБО</vt:lpstr>
      <vt:lpstr>'ул Никитина д. 91'!ТБОНАЧ</vt:lpstr>
      <vt:lpstr>'ул Никитина д. 91'!ТБОНЕД</vt:lpstr>
      <vt:lpstr>'ул Никитина д. 91'!ТБООПЛ</vt:lpstr>
      <vt:lpstr>'ул Никитина д. 91'!ТБОПОСТ</vt:lpstr>
      <vt:lpstr>'ул Никитина д. 91'!ТЕК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2018-03-30T13:21:38Z</dcterms:created>
  <dcterms:modified xsi:type="dcterms:W3CDTF">2018-03-30T13:21:39Z</dcterms:modified>
</cp:coreProperties>
</file>